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248" windowWidth="15000" windowHeight="976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F41" i="1" l="1"/>
  <c r="C35" i="1"/>
  <c r="D53" i="1" l="1"/>
  <c r="E53" i="1"/>
  <c r="G55" i="1"/>
  <c r="F55" i="1"/>
  <c r="G38" i="1"/>
  <c r="G28" i="1"/>
  <c r="C53" i="1"/>
  <c r="G8" i="1" l="1"/>
  <c r="G9" i="1"/>
  <c r="G10" i="1"/>
  <c r="G11" i="1"/>
  <c r="G12" i="1"/>
  <c r="G13" i="1"/>
  <c r="G15" i="1"/>
  <c r="G17" i="1"/>
  <c r="G18" i="1"/>
  <c r="G20" i="1"/>
  <c r="G21" i="1"/>
  <c r="G22" i="1"/>
  <c r="G23" i="1"/>
  <c r="G25" i="1"/>
  <c r="G27" i="1"/>
  <c r="G29" i="1"/>
  <c r="G30" i="1"/>
  <c r="G31" i="1"/>
  <c r="G32" i="1"/>
  <c r="G34" i="1"/>
  <c r="G36" i="1"/>
  <c r="G37" i="1"/>
  <c r="G39" i="1"/>
  <c r="G44" i="1"/>
  <c r="G46" i="1"/>
  <c r="G47" i="1"/>
  <c r="G48" i="1"/>
  <c r="G49" i="1"/>
  <c r="G50" i="1"/>
  <c r="G51" i="1"/>
  <c r="G52" i="1"/>
  <c r="G54" i="1"/>
  <c r="G56" i="1"/>
  <c r="G58" i="1"/>
  <c r="G59" i="1"/>
  <c r="G60" i="1"/>
  <c r="G61" i="1"/>
  <c r="G62" i="1"/>
  <c r="G63" i="1"/>
  <c r="G65" i="1"/>
  <c r="G66" i="1"/>
  <c r="G67" i="1"/>
  <c r="G68" i="1"/>
  <c r="G69" i="1"/>
  <c r="G71" i="1"/>
  <c r="G72" i="1"/>
  <c r="G73" i="1"/>
  <c r="G74" i="1"/>
  <c r="G76" i="1"/>
  <c r="G77" i="1"/>
  <c r="G78" i="1"/>
  <c r="G80" i="1"/>
  <c r="C81" i="1"/>
  <c r="C79" i="1"/>
  <c r="C75" i="1"/>
  <c r="C70" i="1"/>
  <c r="C64" i="1"/>
  <c r="C57" i="1"/>
  <c r="C45" i="1"/>
  <c r="C40" i="1"/>
  <c r="C24" i="1"/>
  <c r="C19" i="1"/>
  <c r="C16" i="1"/>
  <c r="C7" i="1"/>
  <c r="C85" i="1" l="1"/>
  <c r="E24" i="1"/>
  <c r="G24" i="1" s="1"/>
  <c r="D24" i="1"/>
  <c r="F33" i="1"/>
  <c r="E40" i="1"/>
  <c r="G40" i="1" s="1"/>
  <c r="D40" i="1"/>
  <c r="E81" i="1"/>
  <c r="D81" i="1"/>
  <c r="E79" i="1"/>
  <c r="G79" i="1" s="1"/>
  <c r="D79" i="1"/>
  <c r="E75" i="1"/>
  <c r="G75" i="1" s="1"/>
  <c r="D75" i="1"/>
  <c r="E70" i="1"/>
  <c r="G70" i="1" s="1"/>
  <c r="D70" i="1"/>
  <c r="E64" i="1"/>
  <c r="G64" i="1" s="1"/>
  <c r="D64" i="1"/>
  <c r="E57" i="1"/>
  <c r="G57" i="1" s="1"/>
  <c r="D57" i="1"/>
  <c r="G53" i="1"/>
  <c r="E45" i="1"/>
  <c r="G45" i="1" s="1"/>
  <c r="D45" i="1"/>
  <c r="E35" i="1"/>
  <c r="G35" i="1" s="1"/>
  <c r="D35" i="1"/>
  <c r="E19" i="1"/>
  <c r="G19" i="1" s="1"/>
  <c r="D19" i="1"/>
  <c r="E16" i="1"/>
  <c r="G16" i="1" s="1"/>
  <c r="D16" i="1"/>
  <c r="E7" i="1"/>
  <c r="G7" i="1" s="1"/>
  <c r="D7" i="1"/>
  <c r="F42" i="1"/>
  <c r="F84" i="1"/>
  <c r="F83" i="1"/>
  <c r="F80" i="1"/>
  <c r="F78" i="1"/>
  <c r="F77" i="1"/>
  <c r="F76" i="1"/>
  <c r="F74" i="1"/>
  <c r="F73" i="1"/>
  <c r="F72" i="1"/>
  <c r="F71" i="1"/>
  <c r="F69" i="1"/>
  <c r="F68" i="1"/>
  <c r="F67" i="1"/>
  <c r="F66" i="1"/>
  <c r="F65" i="1"/>
  <c r="F63" i="1"/>
  <c r="F62" i="1"/>
  <c r="F61" i="1"/>
  <c r="F60" i="1"/>
  <c r="F59" i="1"/>
  <c r="F58" i="1"/>
  <c r="F56" i="1"/>
  <c r="F54" i="1"/>
  <c r="F52" i="1"/>
  <c r="F51" i="1"/>
  <c r="F50" i="1"/>
  <c r="F49" i="1"/>
  <c r="F48" i="1"/>
  <c r="F47" i="1"/>
  <c r="F46" i="1"/>
  <c r="F44" i="1"/>
  <c r="F43" i="1"/>
  <c r="F39" i="1"/>
  <c r="F38" i="1"/>
  <c r="F37" i="1"/>
  <c r="F36" i="1"/>
  <c r="F34" i="1"/>
  <c r="F32" i="1"/>
  <c r="F31" i="1"/>
  <c r="F30" i="1"/>
  <c r="F29" i="1"/>
  <c r="F28" i="1"/>
  <c r="F27" i="1"/>
  <c r="F26" i="1"/>
  <c r="F25" i="1"/>
  <c r="F23" i="1"/>
  <c r="F22" i="1"/>
  <c r="F21" i="1"/>
  <c r="F20" i="1"/>
  <c r="F18" i="1"/>
  <c r="F17" i="1"/>
  <c r="F15" i="1"/>
  <c r="F14" i="1"/>
  <c r="F13" i="1"/>
  <c r="F12" i="1"/>
  <c r="F11" i="1"/>
  <c r="F10" i="1"/>
  <c r="F9" i="1"/>
  <c r="F8" i="1"/>
  <c r="F40" i="1" l="1"/>
  <c r="F45" i="1"/>
  <c r="F81" i="1"/>
  <c r="F79" i="1"/>
  <c r="F70" i="1"/>
  <c r="F24" i="1"/>
  <c r="F7" i="1"/>
  <c r="E85" i="1"/>
  <c r="G85" i="1" s="1"/>
  <c r="F35" i="1"/>
  <c r="F57" i="1"/>
  <c r="F64" i="1"/>
  <c r="F75" i="1"/>
  <c r="F53" i="1"/>
  <c r="D85" i="1"/>
  <c r="F19" i="1"/>
  <c r="F16" i="1"/>
  <c r="F85" i="1" l="1"/>
</calcChain>
</file>

<file path=xl/sharedStrings.xml><?xml version="1.0" encoding="utf-8"?>
<sst xmlns="http://schemas.openxmlformats.org/spreadsheetml/2006/main" count="166" uniqueCount="166">
  <si>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</si>
  <si>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</si>
  <si>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</si>
  <si>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</si>
  <si>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</si>
  <si>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</si>
  <si>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</si>
  <si>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</si>
  <si>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</si>
  <si>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</si>
  <si>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</si>
  <si>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</si>
  <si>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</si>
  <si>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</si>
  <si>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</si>
  <si>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</si>
  <si>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</si>
  <si>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</si>
  <si>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</si>
  <si>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</si>
  <si>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</si>
  <si>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</si>
  <si>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</si>
  <si>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</si>
  <si>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</si>
  <si>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</si>
  <si>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</si>
  <si>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</si>
  <si>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</si>
  <si>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</si>
  <si>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</si>
  <si>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</si>
  <si>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</si>
  <si>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</si>
  <si>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</si>
  <si>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</si>
  <si>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</si>
  <si>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</si>
  <si>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</si>
  <si>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</si>
  <si>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</si>
  <si>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</si>
  <si>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</si>
  <si>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</si>
  <si>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</si>
  <si>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</si>
  <si>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</si>
  <si>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</si>
  <si>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</si>
  <si>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</si>
  <si>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</si>
  <si>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</si>
  <si>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</si>
  <si>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</si>
  <si>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</si>
  <si>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</si>
  <si>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</si>
  <si>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</si>
  <si>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</si>
  <si>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</si>
  <si>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</si>
  <si>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</si>
  <si>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</si>
  <si>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</si>
  <si>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</si>
  <si>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</si>
  <si>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</si>
  <si>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</si>
  <si>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</si>
  <si>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</si>
  <si>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</si>
  <si>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</si>
  <si>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</si>
  <si>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</si>
  <si>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</si>
  <si>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</si>
  <si>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</si>
  <si>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</si>
  <si>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</si>
  <si>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</si>
  <si>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</si>
  <si>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</si>
  <si>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</si>
  <si>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</si>
  <si>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</si>
  <si>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</si>
  <si>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</si>
  <si>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</si>
  <si>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</si>
  <si>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</si>
  <si>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</si>
  <si>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</si>
  <si>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</si>
  <si>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</si>
  <si>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</si>
  <si>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</si>
  <si>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</si>
  <si>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</si>
  <si>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</si>
  <si>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</si>
  <si>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</si>
  <si>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</si>
  <si>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</si>
  <si>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</si>
  <si>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</si>
  <si>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</si>
  <si>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</si>
  <si>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</si>
  <si>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</si>
  <si>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</si>
  <si>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</si>
  <si>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</si>
  <si>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</si>
  <si>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</si>
  <si>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</si>
  <si>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</si>
  <si>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</si>
  <si>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</si>
  <si>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</si>
  <si>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</si>
  <si>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</si>
  <si>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</si>
  <si>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</si>
  <si>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</si>
  <si>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</si>
  <si>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</si>
  <si>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</si>
  <si>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</si>
  <si>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</si>
  <si>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</si>
  <si>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</si>
  <si>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</si>
  <si>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</si>
  <si>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</si>
  <si>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</si>
  <si>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</si>
  <si>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</si>
  <si>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</si>
  <si>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</si>
  <si>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</si>
  <si>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</si>
  <si>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</si>
  <si>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</si>
  <si>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</si>
  <si>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</si>
  <si>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</si>
  <si>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</si>
  <si>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</si>
  <si>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Экологический контроль</t>
  </si>
  <si>
    <t>0601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</si>
  <si>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</si>
  <si>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</si>
  <si>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</si>
  <si>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</si>
  <si>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</si>
  <si>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</si>
  <si>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</si>
  <si>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0802</t>
  </si>
  <si>
    <t>Кинематография</t>
  </si>
  <si>
    <t>Сведения об исполнении консолидированного бюджета Брянской области за 1 квартал 2021 года по расходам в разрезе разделов и подразделов классификации расходов в сравнении с соответствующим периодом 2020 года</t>
  </si>
  <si>
    <t>Кассовое исполнение
за 1 квартал
2020 года</t>
  </si>
  <si>
    <t>Уточненные бюджетные назначения
на 2021 год</t>
  </si>
  <si>
    <t>Кассовое исполнение
за 1 квартал
2021 года</t>
  </si>
  <si>
    <t>Темп роста 2021 к соответствующему периоду 2020, %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</si>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</sst>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" fontId="6" fillId="0" borderId="7">
      <alignment horizontal="right"/>
    </xf>
    <xf numFmtId="4" fontId="6" fillId="0" borderId="9">
      <alignment horizontal="right" shrinkToFit="1"/>
    </xf>
    <xf numFmtId="0" fontId="6" fillId="0" borderId="10">
      <alignment horizontal="left" wrapText="1" indent="2"/>
    </xf>
  </cellStyleXfs>
  <cellXfs count="32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</cellXfs>
  <cellStyles count="4">
    <cellStyle name="xl31" xfId="3"/>
    <cellStyle name="xl45" xfId="2"/>
    <cellStyle name="xl9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5"/>
  <sheetViews>
    <sheetView tabSelected="1" view="pageBreakPreview" topLeftCell="A52" zoomScaleNormal="100" zoomScaleSheetLayoutView="100" workbookViewId="0">
      <selection activeCell="E84" sqref="E84"/>
    </sheetView>
  </sheetViews>
  <sheetFormatPr defaultRowHeight="14.4" x14ac:dyDescent="0.3"/>
  <cols>
    <col min="1" max="1" width="58.6640625" customWidth="1"/>
    <col min="2" max="2" width="7.21875" customWidth="1"/>
    <col min="3" max="3" width="18.21875" style="16" customWidth="1"/>
    <col min="4" max="5" width="18.33203125" customWidth="1"/>
    <col min="6" max="6" width="13.88671875" customWidth="1"/>
    <col min="7" max="7" width="12.6640625" customWidth="1"/>
  </cols>
  <sheetData>
    <row r="1" spans="1:7" x14ac:dyDescent="0.3">
      <c r="A1" s="25"/>
      <c r="B1" s="25"/>
      <c r="C1" s="25"/>
      <c r="D1" s="25"/>
      <c r="E1" s="25"/>
    </row>
    <row r="2" spans="1:7" s="3" customFormat="1" ht="43.2" customHeight="1" x14ac:dyDescent="0.3">
      <c r="A2" s="30" t="s">
        <v>159</v>
      </c>
      <c r="B2" s="30"/>
      <c r="C2" s="30"/>
      <c r="D2" s="30"/>
      <c r="E2" s="30"/>
      <c r="F2" s="30"/>
      <c r="G2" s="30"/>
    </row>
    <row r="3" spans="1:7" s="3" customFormat="1" ht="15.6" x14ac:dyDescent="0.3">
      <c r="A3" s="4"/>
      <c r="B3" s="4"/>
      <c r="C3" s="4"/>
      <c r="D3" s="26"/>
      <c r="E3" s="26"/>
      <c r="F3" s="31" t="s">
        <v>147</v>
      </c>
      <c r="G3" s="31"/>
    </row>
    <row r="4" spans="1:7" s="3" customFormat="1" ht="22.5" customHeight="1" x14ac:dyDescent="0.3">
      <c r="A4" s="22" t="s">
        <v>143</v>
      </c>
      <c r="B4" s="22" t="s">
        <v>144</v>
      </c>
      <c r="C4" s="27" t="s">
        <v>160</v>
      </c>
      <c r="D4" s="27" t="s">
        <v>161</v>
      </c>
      <c r="E4" s="27" t="s">
        <v>162</v>
      </c>
      <c r="F4" s="27" t="s">
        <v>146</v>
      </c>
      <c r="G4" s="27" t="s">
        <v>163</v>
      </c>
    </row>
    <row r="5" spans="1:7" s="3" customFormat="1" ht="35.4" customHeight="1" x14ac:dyDescent="0.3">
      <c r="A5" s="23"/>
      <c r="B5" s="23"/>
      <c r="C5" s="28"/>
      <c r="D5" s="28"/>
      <c r="E5" s="28"/>
      <c r="F5" s="28"/>
      <c r="G5" s="28"/>
    </row>
    <row r="6" spans="1:7" s="3" customFormat="1" ht="39.6" customHeight="1" x14ac:dyDescent="0.3">
      <c r="A6" s="24"/>
      <c r="B6" s="24"/>
      <c r="C6" s="29"/>
      <c r="D6" s="29"/>
      <c r="E6" s="29"/>
      <c r="F6" s="29"/>
      <c r="G6" s="29"/>
    </row>
    <row r="7" spans="1:7" ht="18" customHeight="1" x14ac:dyDescent="0.3">
      <c r="A7" s="10" t="s">
        <v>99</v>
      </c>
      <c r="B7" s="11" t="s">
        <v>6</v>
      </c>
      <c r="C7" s="5">
        <f>C8+C9+C10+C11+C12+C13+C14+C15</f>
        <v>729719315.61000001</v>
      </c>
      <c r="D7" s="5">
        <f>D8+D9+D10+D11+D12+D13+D14+D15</f>
        <v>5497132169.9300003</v>
      </c>
      <c r="E7" s="5">
        <f>E8+E9+E10+E11+E12+E13+E14+E15</f>
        <v>725859204.8900001</v>
      </c>
      <c r="F7" s="6">
        <f>E7/D7*100</f>
        <v>13.204325136305448</v>
      </c>
      <c r="G7" s="6">
        <f>E7/C7*100</f>
        <v>99.471014315035205</v>
      </c>
    </row>
    <row r="8" spans="1:7" ht="31.2" x14ac:dyDescent="0.3">
      <c r="A8" s="9" t="s">
        <v>133</v>
      </c>
      <c r="B8" s="12" t="s">
        <v>39</v>
      </c>
      <c r="C8" s="13">
        <v>11070547.529999999</v>
      </c>
      <c r="D8" s="13">
        <v>60344345.43</v>
      </c>
      <c r="E8" s="13">
        <v>11159954.4</v>
      </c>
      <c r="F8" s="7">
        <f t="shared" ref="F8:F74" si="0">E8/D8*100</f>
        <v>18.493786485671055</v>
      </c>
      <c r="G8" s="7">
        <f t="shared" ref="G8:G72" si="1">E8/C8*100</f>
        <v>100.80761019053229</v>
      </c>
    </row>
    <row r="9" spans="1:7" ht="50.4" customHeight="1" x14ac:dyDescent="0.3">
      <c r="A9" s="9" t="s">
        <v>87</v>
      </c>
      <c r="B9" s="12" t="s">
        <v>52</v>
      </c>
      <c r="C9" s="13">
        <v>51759072.130000003</v>
      </c>
      <c r="D9" s="13">
        <v>243342165.72999999</v>
      </c>
      <c r="E9" s="13">
        <v>48227775.789999999</v>
      </c>
      <c r="F9" s="7">
        <f t="shared" si="0"/>
        <v>19.818914508844749</v>
      </c>
      <c r="G9" s="7">
        <f t="shared" si="1"/>
        <v>93.17743499896855</v>
      </c>
    </row>
    <row r="10" spans="1:7" ht="51" customHeight="1" x14ac:dyDescent="0.3">
      <c r="A10" s="9" t="s">
        <v>17</v>
      </c>
      <c r="B10" s="12" t="s">
        <v>69</v>
      </c>
      <c r="C10" s="13">
        <v>307991550.12</v>
      </c>
      <c r="D10" s="13">
        <v>1568957508.0699999</v>
      </c>
      <c r="E10" s="13">
        <v>307973419</v>
      </c>
      <c r="F10" s="7">
        <f t="shared" si="0"/>
        <v>19.629175259108393</v>
      </c>
      <c r="G10" s="7">
        <f t="shared" si="1"/>
        <v>99.99411311122239</v>
      </c>
    </row>
    <row r="11" spans="1:7" ht="15.6" x14ac:dyDescent="0.3">
      <c r="A11" s="9" t="s">
        <v>29</v>
      </c>
      <c r="B11" s="12" t="s">
        <v>85</v>
      </c>
      <c r="C11" s="13">
        <v>42037684.380000003</v>
      </c>
      <c r="D11" s="13">
        <v>284072122</v>
      </c>
      <c r="E11" s="13">
        <v>45855907.280000001</v>
      </c>
      <c r="F11" s="7">
        <f t="shared" si="0"/>
        <v>16.142346864997897</v>
      </c>
      <c r="G11" s="7">
        <f t="shared" si="1"/>
        <v>109.08285733696732</v>
      </c>
    </row>
    <row r="12" spans="1:7" ht="46.8" x14ac:dyDescent="0.3">
      <c r="A12" s="9" t="s">
        <v>78</v>
      </c>
      <c r="B12" s="12" t="s">
        <v>103</v>
      </c>
      <c r="C12" s="13">
        <v>93616954.530000001</v>
      </c>
      <c r="D12" s="13">
        <v>435286481.24000001</v>
      </c>
      <c r="E12" s="13">
        <v>86833498.219999999</v>
      </c>
      <c r="F12" s="7">
        <f t="shared" si="0"/>
        <v>19.948586037553369</v>
      </c>
      <c r="G12" s="7">
        <f t="shared" si="1"/>
        <v>92.754030139031912</v>
      </c>
    </row>
    <row r="13" spans="1:7" ht="15.6" x14ac:dyDescent="0.3">
      <c r="A13" s="9" t="s">
        <v>10</v>
      </c>
      <c r="B13" s="12" t="s">
        <v>116</v>
      </c>
      <c r="C13" s="13">
        <v>6424167.1399999997</v>
      </c>
      <c r="D13" s="13">
        <v>49886224</v>
      </c>
      <c r="E13" s="13">
        <v>7362186.5800000001</v>
      </c>
      <c r="F13" s="7">
        <f t="shared" si="0"/>
        <v>14.757955182176147</v>
      </c>
      <c r="G13" s="7">
        <f t="shared" si="1"/>
        <v>114.60141711070115</v>
      </c>
    </row>
    <row r="14" spans="1:7" ht="15.6" x14ac:dyDescent="0.3">
      <c r="A14" s="9" t="s">
        <v>140</v>
      </c>
      <c r="B14" s="12" t="s">
        <v>121</v>
      </c>
      <c r="C14" s="13">
        <v>0</v>
      </c>
      <c r="D14" s="13">
        <v>103562377.78</v>
      </c>
      <c r="E14" s="13">
        <v>0</v>
      </c>
      <c r="F14" s="7">
        <f t="shared" si="0"/>
        <v>0</v>
      </c>
      <c r="G14" s="7"/>
    </row>
    <row r="15" spans="1:7" ht="15.6" x14ac:dyDescent="0.3">
      <c r="A15" s="9" t="s">
        <v>96</v>
      </c>
      <c r="B15" s="12" t="s">
        <v>8</v>
      </c>
      <c r="C15" s="13">
        <v>216819339.78</v>
      </c>
      <c r="D15" s="13">
        <v>2751680945.6799998</v>
      </c>
      <c r="E15" s="13">
        <v>218446463.62</v>
      </c>
      <c r="F15" s="7">
        <f t="shared" si="0"/>
        <v>7.9386552413698226</v>
      </c>
      <c r="G15" s="7">
        <f t="shared" si="1"/>
        <v>100.75045143189303</v>
      </c>
    </row>
    <row r="16" spans="1:7" ht="15.6" x14ac:dyDescent="0.3">
      <c r="A16" s="10" t="s">
        <v>129</v>
      </c>
      <c r="B16" s="11" t="s">
        <v>130</v>
      </c>
      <c r="C16" s="5">
        <f>C17+C18</f>
        <v>16481253.23</v>
      </c>
      <c r="D16" s="5">
        <f>D17+D18</f>
        <v>171955384.16</v>
      </c>
      <c r="E16" s="5">
        <f>E17+E18</f>
        <v>14871385.370000001</v>
      </c>
      <c r="F16" s="6">
        <f t="shared" si="0"/>
        <v>8.6483976309590656</v>
      </c>
      <c r="G16" s="6">
        <f t="shared" si="1"/>
        <v>90.232127147530036</v>
      </c>
    </row>
    <row r="17" spans="1:7" ht="15.6" x14ac:dyDescent="0.3">
      <c r="A17" s="9" t="s">
        <v>127</v>
      </c>
      <c r="B17" s="12" t="s">
        <v>26</v>
      </c>
      <c r="C17" s="13">
        <v>5834221.9199999999</v>
      </c>
      <c r="D17" s="13">
        <v>30781600</v>
      </c>
      <c r="E17" s="13">
        <v>5863458.6500000004</v>
      </c>
      <c r="F17" s="7">
        <f t="shared" si="0"/>
        <v>19.048583082100997</v>
      </c>
      <c r="G17" s="7">
        <f t="shared" si="1"/>
        <v>100.5011247498107</v>
      </c>
    </row>
    <row r="18" spans="1:7" ht="15.6" x14ac:dyDescent="0.3">
      <c r="A18" s="9" t="s">
        <v>24</v>
      </c>
      <c r="B18" s="12" t="s">
        <v>46</v>
      </c>
      <c r="C18" s="13">
        <v>10647031.310000001</v>
      </c>
      <c r="D18" s="13">
        <v>141173784.16</v>
      </c>
      <c r="E18" s="13">
        <v>9007926.7200000007</v>
      </c>
      <c r="F18" s="7">
        <f t="shared" si="0"/>
        <v>6.3807361781779708</v>
      </c>
      <c r="G18" s="7">
        <f t="shared" si="1"/>
        <v>84.605055228301012</v>
      </c>
    </row>
    <row r="19" spans="1:7" ht="31.2" x14ac:dyDescent="0.3">
      <c r="A19" s="10" t="s">
        <v>21</v>
      </c>
      <c r="B19" s="11" t="s">
        <v>102</v>
      </c>
      <c r="C19" s="5">
        <f>C20+C21+C22+C23</f>
        <v>204423812.94</v>
      </c>
      <c r="D19" s="5">
        <f>D20+D21+D22+D23</f>
        <v>1186842340.6199999</v>
      </c>
      <c r="E19" s="5">
        <f>E20+E21+E22+E23</f>
        <v>143309894.22999999</v>
      </c>
      <c r="F19" s="6">
        <f t="shared" si="0"/>
        <v>12.074888915332739</v>
      </c>
      <c r="G19" s="6">
        <f t="shared" si="1"/>
        <v>70.104305447067745</v>
      </c>
    </row>
    <row r="20" spans="1:7" ht="15.6" x14ac:dyDescent="0.3">
      <c r="A20" s="9" t="s">
        <v>164</v>
      </c>
      <c r="B20" s="12" t="s">
        <v>95</v>
      </c>
      <c r="C20" s="13">
        <v>39082081.149999999</v>
      </c>
      <c r="D20" s="13">
        <v>93655568.359999999</v>
      </c>
      <c r="E20" s="13">
        <v>16765918.380000001</v>
      </c>
      <c r="F20" s="7">
        <f t="shared" si="0"/>
        <v>17.901678110108691</v>
      </c>
      <c r="G20" s="7">
        <f t="shared" si="1"/>
        <v>42.899246628272252</v>
      </c>
    </row>
    <row r="21" spans="1:7" ht="46.8" x14ac:dyDescent="0.3">
      <c r="A21" s="9" t="s">
        <v>165</v>
      </c>
      <c r="B21" s="12" t="s">
        <v>49</v>
      </c>
      <c r="C21" s="13">
        <v>140903936.66999999</v>
      </c>
      <c r="D21" s="13">
        <v>566709125.66999996</v>
      </c>
      <c r="E21" s="13">
        <v>100503817.91</v>
      </c>
      <c r="F21" s="7">
        <f t="shared" si="0"/>
        <v>17.734639051590694</v>
      </c>
      <c r="G21" s="7">
        <f t="shared" si="1"/>
        <v>71.327899195167319</v>
      </c>
    </row>
    <row r="22" spans="1:7" ht="15.6" x14ac:dyDescent="0.3">
      <c r="A22" s="9" t="s">
        <v>82</v>
      </c>
      <c r="B22" s="12" t="s">
        <v>67</v>
      </c>
      <c r="C22" s="13">
        <v>540000</v>
      </c>
      <c r="D22" s="13">
        <v>2200000</v>
      </c>
      <c r="E22" s="13">
        <v>75000</v>
      </c>
      <c r="F22" s="7">
        <f t="shared" si="0"/>
        <v>3.4090909090909087</v>
      </c>
      <c r="G22" s="7">
        <f t="shared" si="1"/>
        <v>13.888888888888889</v>
      </c>
    </row>
    <row r="23" spans="1:7" ht="31.2" x14ac:dyDescent="0.3">
      <c r="A23" s="9" t="s">
        <v>112</v>
      </c>
      <c r="B23" s="12" t="s">
        <v>110</v>
      </c>
      <c r="C23" s="13">
        <v>23897795.120000001</v>
      </c>
      <c r="D23" s="13">
        <v>524277646.58999997</v>
      </c>
      <c r="E23" s="13">
        <v>25965157.940000001</v>
      </c>
      <c r="F23" s="7">
        <f t="shared" si="0"/>
        <v>4.9525586507229997</v>
      </c>
      <c r="G23" s="7">
        <f t="shared" si="1"/>
        <v>108.65085171924429</v>
      </c>
    </row>
    <row r="24" spans="1:7" ht="15.6" x14ac:dyDescent="0.3">
      <c r="A24" s="10" t="s">
        <v>131</v>
      </c>
      <c r="B24" s="11" t="s">
        <v>71</v>
      </c>
      <c r="C24" s="5">
        <f>C25+C26+C27+C28+C29+C30+C31+C32+C33+C34</f>
        <v>2044997291.9000001</v>
      </c>
      <c r="D24" s="5">
        <f>D25+D26+D27+D28+D29+D30+D31+D32+D33+D34</f>
        <v>21649309303.43</v>
      </c>
      <c r="E24" s="5">
        <f>E25+E26+E27+E28+E29+E30+E31+E32+E33+E34</f>
        <v>1429563578.3599999</v>
      </c>
      <c r="F24" s="6">
        <f t="shared" si="0"/>
        <v>6.6032756903404186</v>
      </c>
      <c r="G24" s="6">
        <f t="shared" si="1"/>
        <v>69.905402027784461</v>
      </c>
    </row>
    <row r="25" spans="1:7" ht="15.6" x14ac:dyDescent="0.3">
      <c r="A25" s="9" t="s">
        <v>107</v>
      </c>
      <c r="B25" s="12" t="s">
        <v>83</v>
      </c>
      <c r="C25" s="13">
        <v>44802359.920000002</v>
      </c>
      <c r="D25" s="13">
        <v>295439492.38999999</v>
      </c>
      <c r="E25" s="13">
        <v>43804668.359999999</v>
      </c>
      <c r="F25" s="7">
        <f t="shared" si="0"/>
        <v>14.826950860778929</v>
      </c>
      <c r="G25" s="7">
        <f t="shared" si="1"/>
        <v>97.773127215214771</v>
      </c>
    </row>
    <row r="26" spans="1:7" ht="15.6" x14ac:dyDescent="0.3">
      <c r="A26" s="9" t="s">
        <v>36</v>
      </c>
      <c r="B26" s="12" t="s">
        <v>139</v>
      </c>
      <c r="C26" s="13">
        <v>0</v>
      </c>
      <c r="D26" s="13">
        <v>200000</v>
      </c>
      <c r="E26" s="13">
        <v>0</v>
      </c>
      <c r="F26" s="7">
        <f t="shared" si="0"/>
        <v>0</v>
      </c>
      <c r="G26" s="7"/>
    </row>
    <row r="27" spans="1:7" ht="15.6" x14ac:dyDescent="0.3">
      <c r="A27" s="9" t="s">
        <v>54</v>
      </c>
      <c r="B27" s="12" t="s">
        <v>2</v>
      </c>
      <c r="C27" s="13">
        <v>886366739.38</v>
      </c>
      <c r="D27" s="13">
        <v>10999457236.93</v>
      </c>
      <c r="E27" s="13">
        <v>88002097.090000004</v>
      </c>
      <c r="F27" s="7">
        <f t="shared" si="0"/>
        <v>0.80005854102090035</v>
      </c>
      <c r="G27" s="7">
        <f t="shared" si="1"/>
        <v>9.9284069652203009</v>
      </c>
    </row>
    <row r="28" spans="1:7" ht="15.6" x14ac:dyDescent="0.3">
      <c r="A28" s="9" t="s">
        <v>93</v>
      </c>
      <c r="B28" s="12" t="s">
        <v>15</v>
      </c>
      <c r="C28" s="13">
        <v>1106475</v>
      </c>
      <c r="D28" s="13">
        <v>113617138.88</v>
      </c>
      <c r="E28" s="13">
        <v>934183.4</v>
      </c>
      <c r="F28" s="7">
        <f t="shared" si="0"/>
        <v>0.82222049350024973</v>
      </c>
      <c r="G28" s="7">
        <f t="shared" si="1"/>
        <v>84.428785105854175</v>
      </c>
    </row>
    <row r="29" spans="1:7" ht="15.6" x14ac:dyDescent="0.3">
      <c r="A29" s="9" t="s">
        <v>117</v>
      </c>
      <c r="B29" s="12" t="s">
        <v>35</v>
      </c>
      <c r="C29" s="13">
        <v>80721585.650000006</v>
      </c>
      <c r="D29" s="13">
        <v>567305984</v>
      </c>
      <c r="E29" s="13">
        <v>142022540.72999999</v>
      </c>
      <c r="F29" s="7">
        <f t="shared" si="0"/>
        <v>25.034557141212876</v>
      </c>
      <c r="G29" s="7">
        <f t="shared" si="1"/>
        <v>175.94121768840648</v>
      </c>
    </row>
    <row r="30" spans="1:7" ht="15.6" x14ac:dyDescent="0.3">
      <c r="A30" s="9" t="s">
        <v>33</v>
      </c>
      <c r="B30" s="12" t="s">
        <v>53</v>
      </c>
      <c r="C30" s="13">
        <v>249119222.31</v>
      </c>
      <c r="D30" s="13">
        <v>1039627310.35</v>
      </c>
      <c r="E30" s="13">
        <v>187344477.34</v>
      </c>
      <c r="F30" s="7">
        <f t="shared" si="0"/>
        <v>18.020349742152192</v>
      </c>
      <c r="G30" s="7">
        <f t="shared" si="1"/>
        <v>75.202738513237449</v>
      </c>
    </row>
    <row r="31" spans="1:7" ht="15.6" x14ac:dyDescent="0.3">
      <c r="A31" s="9" t="s">
        <v>123</v>
      </c>
      <c r="B31" s="12" t="s">
        <v>64</v>
      </c>
      <c r="C31" s="13">
        <v>671742808.99000001</v>
      </c>
      <c r="D31" s="13">
        <v>7938307150.9300003</v>
      </c>
      <c r="E31" s="13">
        <v>873724201.66999996</v>
      </c>
      <c r="F31" s="7">
        <f t="shared" si="0"/>
        <v>11.006429772217118</v>
      </c>
      <c r="G31" s="7">
        <f t="shared" si="1"/>
        <v>130.06826273044729</v>
      </c>
    </row>
    <row r="32" spans="1:7" ht="15.6" x14ac:dyDescent="0.3">
      <c r="A32" s="9" t="s">
        <v>28</v>
      </c>
      <c r="B32" s="12" t="s">
        <v>22</v>
      </c>
      <c r="C32" s="13">
        <v>64050</v>
      </c>
      <c r="D32" s="13">
        <v>49311153</v>
      </c>
      <c r="E32" s="13">
        <v>8066555.8700000001</v>
      </c>
      <c r="F32" s="7">
        <f t="shared" si="0"/>
        <v>16.358481558928464</v>
      </c>
      <c r="G32" s="7">
        <f t="shared" si="1"/>
        <v>12594.154363778298</v>
      </c>
    </row>
    <row r="33" spans="1:7" s="15" customFormat="1" ht="31.2" x14ac:dyDescent="0.3">
      <c r="A33" s="9" t="s">
        <v>153</v>
      </c>
      <c r="B33" s="12" t="s">
        <v>154</v>
      </c>
      <c r="C33" s="13">
        <v>0</v>
      </c>
      <c r="D33" s="13">
        <v>99000</v>
      </c>
      <c r="E33" s="13">
        <v>0</v>
      </c>
      <c r="F33" s="7">
        <f t="shared" si="0"/>
        <v>0</v>
      </c>
      <c r="G33" s="7"/>
    </row>
    <row r="34" spans="1:7" ht="15.6" x14ac:dyDescent="0.3">
      <c r="A34" s="9" t="s">
        <v>9</v>
      </c>
      <c r="B34" s="12" t="s">
        <v>55</v>
      </c>
      <c r="C34" s="13">
        <v>111074050.65000001</v>
      </c>
      <c r="D34" s="13">
        <v>645944836.95000005</v>
      </c>
      <c r="E34" s="13">
        <v>85664853.900000006</v>
      </c>
      <c r="F34" s="7">
        <f t="shared" si="0"/>
        <v>13.261945757549412</v>
      </c>
      <c r="G34" s="7">
        <f t="shared" si="1"/>
        <v>77.12409279997749</v>
      </c>
    </row>
    <row r="35" spans="1:7" ht="15.6" x14ac:dyDescent="0.3">
      <c r="A35" s="10" t="s">
        <v>128</v>
      </c>
      <c r="B35" s="11" t="s">
        <v>43</v>
      </c>
      <c r="C35" s="5">
        <f>C36+C37+C38+C39</f>
        <v>270050901.98000002</v>
      </c>
      <c r="D35" s="5">
        <f>D36+D37+D38+D39</f>
        <v>2756208998.1999998</v>
      </c>
      <c r="E35" s="5">
        <f>E36+E37+E38+E39</f>
        <v>216845516.18000001</v>
      </c>
      <c r="F35" s="6">
        <f t="shared" si="0"/>
        <v>7.8675280547162982</v>
      </c>
      <c r="G35" s="6">
        <f t="shared" si="1"/>
        <v>80.298015888893275</v>
      </c>
    </row>
    <row r="36" spans="1:7" ht="15.6" x14ac:dyDescent="0.3">
      <c r="A36" s="9" t="s">
        <v>7</v>
      </c>
      <c r="B36" s="12" t="s">
        <v>61</v>
      </c>
      <c r="C36" s="13">
        <v>22446877.719999999</v>
      </c>
      <c r="D36" s="13">
        <v>342976875.64999998</v>
      </c>
      <c r="E36" s="13">
        <v>26314248.609999999</v>
      </c>
      <c r="F36" s="7">
        <f t="shared" si="0"/>
        <v>7.6723098489161954</v>
      </c>
      <c r="G36" s="7">
        <f t="shared" si="1"/>
        <v>117.22899254961506</v>
      </c>
    </row>
    <row r="37" spans="1:7" ht="15.6" x14ac:dyDescent="0.3">
      <c r="A37" s="9" t="s">
        <v>47</v>
      </c>
      <c r="B37" s="12" t="s">
        <v>75</v>
      </c>
      <c r="C37" s="13">
        <v>32096316.43</v>
      </c>
      <c r="D37" s="13">
        <v>797097230.64999998</v>
      </c>
      <c r="E37" s="13">
        <v>20908345.079999998</v>
      </c>
      <c r="F37" s="7">
        <f t="shared" si="0"/>
        <v>2.6230608106554461</v>
      </c>
      <c r="G37" s="7">
        <f t="shared" si="1"/>
        <v>65.142506697302011</v>
      </c>
    </row>
    <row r="38" spans="1:7" ht="15.6" x14ac:dyDescent="0.3">
      <c r="A38" s="9" t="s">
        <v>57</v>
      </c>
      <c r="B38" s="12" t="s">
        <v>89</v>
      </c>
      <c r="C38" s="13">
        <v>180638445.99000001</v>
      </c>
      <c r="D38" s="13">
        <v>1078946083.8099999</v>
      </c>
      <c r="E38" s="13">
        <v>148581665.46000001</v>
      </c>
      <c r="F38" s="7">
        <f t="shared" si="0"/>
        <v>13.771000023960875</v>
      </c>
      <c r="G38" s="7">
        <f t="shared" si="1"/>
        <v>82.253622503055283</v>
      </c>
    </row>
    <row r="39" spans="1:7" ht="31.2" x14ac:dyDescent="0.3">
      <c r="A39" s="9" t="s">
        <v>3</v>
      </c>
      <c r="B39" s="12" t="s">
        <v>125</v>
      </c>
      <c r="C39" s="13">
        <v>34869261.840000004</v>
      </c>
      <c r="D39" s="13">
        <v>537188808.09000003</v>
      </c>
      <c r="E39" s="13">
        <v>21041257.030000001</v>
      </c>
      <c r="F39" s="7">
        <f t="shared" si="0"/>
        <v>3.9169202174582112</v>
      </c>
      <c r="G39" s="7">
        <f t="shared" si="1"/>
        <v>60.34328207620009</v>
      </c>
    </row>
    <row r="40" spans="1:7" ht="15.6" x14ac:dyDescent="0.3">
      <c r="A40" s="10" t="s">
        <v>138</v>
      </c>
      <c r="B40" s="11" t="s">
        <v>16</v>
      </c>
      <c r="C40" s="5">
        <f>C41+C42+C43+C44</f>
        <v>2621797.58</v>
      </c>
      <c r="D40" s="5">
        <f>D41+D42+D43+D44</f>
        <v>25995181.920000002</v>
      </c>
      <c r="E40" s="5">
        <f>E41+E42+E43+E44</f>
        <v>2175325.1800000002</v>
      </c>
      <c r="F40" s="6">
        <f t="shared" si="0"/>
        <v>8.3681860226812379</v>
      </c>
      <c r="G40" s="6">
        <f t="shared" si="1"/>
        <v>82.970752456030567</v>
      </c>
    </row>
    <row r="41" spans="1:7" s="14" customFormat="1" ht="15.6" x14ac:dyDescent="0.3">
      <c r="A41" s="9" t="s">
        <v>148</v>
      </c>
      <c r="B41" s="12" t="s">
        <v>149</v>
      </c>
      <c r="C41" s="13">
        <v>0</v>
      </c>
      <c r="D41" s="13">
        <v>500000</v>
      </c>
      <c r="E41" s="13">
        <v>50609.22</v>
      </c>
      <c r="F41" s="7">
        <f t="shared" si="0"/>
        <v>10.121844000000001</v>
      </c>
      <c r="G41" s="7"/>
    </row>
    <row r="42" spans="1:7" ht="31.2" x14ac:dyDescent="0.3">
      <c r="A42" s="9" t="s">
        <v>48</v>
      </c>
      <c r="B42" s="12" t="s">
        <v>65</v>
      </c>
      <c r="C42" s="13">
        <v>0</v>
      </c>
      <c r="D42" s="13">
        <v>40700</v>
      </c>
      <c r="E42" s="13">
        <v>0</v>
      </c>
      <c r="F42" s="7">
        <f t="shared" si="0"/>
        <v>0</v>
      </c>
      <c r="G42" s="7"/>
    </row>
    <row r="43" spans="1:7" ht="31.2" x14ac:dyDescent="0.3">
      <c r="A43" s="9" t="s">
        <v>109</v>
      </c>
      <c r="B43" s="12" t="s">
        <v>79</v>
      </c>
      <c r="C43" s="13">
        <v>0</v>
      </c>
      <c r="D43" s="13">
        <v>400000</v>
      </c>
      <c r="E43" s="13">
        <v>0</v>
      </c>
      <c r="F43" s="7">
        <f t="shared" si="0"/>
        <v>0</v>
      </c>
      <c r="G43" s="7"/>
    </row>
    <row r="44" spans="1:7" ht="15.6" x14ac:dyDescent="0.3">
      <c r="A44" s="9" t="s">
        <v>11</v>
      </c>
      <c r="B44" s="12" t="s">
        <v>94</v>
      </c>
      <c r="C44" s="13">
        <v>2621797.58</v>
      </c>
      <c r="D44" s="13">
        <v>25054481.920000002</v>
      </c>
      <c r="E44" s="13">
        <v>2124715.96</v>
      </c>
      <c r="F44" s="7">
        <f t="shared" si="0"/>
        <v>8.4803827386425557</v>
      </c>
      <c r="G44" s="7">
        <f t="shared" si="1"/>
        <v>81.040427232372366</v>
      </c>
    </row>
    <row r="45" spans="1:7" ht="15.6" x14ac:dyDescent="0.3">
      <c r="A45" s="10" t="s">
        <v>136</v>
      </c>
      <c r="B45" s="11" t="s">
        <v>137</v>
      </c>
      <c r="C45" s="5">
        <f>C46+C47+C48+C49+C50+C51+C52</f>
        <v>3746662798.0999999</v>
      </c>
      <c r="D45" s="5">
        <f>D46+D47+D48+D49+D50+D51+D52</f>
        <v>21235702287.849998</v>
      </c>
      <c r="E45" s="5">
        <f>E46+E47+E48+E49+E50+E51+E52</f>
        <v>4122234319.0099998</v>
      </c>
      <c r="F45" s="6">
        <f t="shared" si="0"/>
        <v>19.411810653272038</v>
      </c>
      <c r="G45" s="6">
        <f t="shared" si="1"/>
        <v>110.02416126427121</v>
      </c>
    </row>
    <row r="46" spans="1:7" ht="15.6" x14ac:dyDescent="0.3">
      <c r="A46" s="9" t="s">
        <v>104</v>
      </c>
      <c r="B46" s="12" t="s">
        <v>5</v>
      </c>
      <c r="C46" s="13">
        <v>934754701.53999996</v>
      </c>
      <c r="D46" s="13">
        <v>4833616334.8699999</v>
      </c>
      <c r="E46" s="13">
        <v>999591246.35000002</v>
      </c>
      <c r="F46" s="7">
        <f t="shared" si="0"/>
        <v>20.679987344855828</v>
      </c>
      <c r="G46" s="7">
        <f t="shared" si="1"/>
        <v>106.93620954280117</v>
      </c>
    </row>
    <row r="47" spans="1:7" ht="15.6" x14ac:dyDescent="0.3">
      <c r="A47" s="9" t="s">
        <v>81</v>
      </c>
      <c r="B47" s="12" t="s">
        <v>20</v>
      </c>
      <c r="C47" s="13">
        <v>1856603716.24</v>
      </c>
      <c r="D47" s="13">
        <v>10329382403.66</v>
      </c>
      <c r="E47" s="13">
        <v>2176719842.3699999</v>
      </c>
      <c r="F47" s="7">
        <f t="shared" si="0"/>
        <v>21.07308798635168</v>
      </c>
      <c r="G47" s="7">
        <f t="shared" si="1"/>
        <v>117.24202765134501</v>
      </c>
    </row>
    <row r="48" spans="1:7" ht="15.6" x14ac:dyDescent="0.3">
      <c r="A48" s="9" t="s">
        <v>150</v>
      </c>
      <c r="B48" s="12" t="s">
        <v>34</v>
      </c>
      <c r="C48" s="13">
        <v>287471004.60000002</v>
      </c>
      <c r="D48" s="13">
        <v>1825823258.0999999</v>
      </c>
      <c r="E48" s="13">
        <v>266759454.59999999</v>
      </c>
      <c r="F48" s="7">
        <f t="shared" si="0"/>
        <v>14.610365675678649</v>
      </c>
      <c r="G48" s="7">
        <f t="shared" si="1"/>
        <v>92.795255984575206</v>
      </c>
    </row>
    <row r="49" spans="1:7" ht="15.6" x14ac:dyDescent="0.3">
      <c r="A49" s="9" t="s">
        <v>18</v>
      </c>
      <c r="B49" s="12" t="s">
        <v>51</v>
      </c>
      <c r="C49" s="13">
        <v>400177090.07999998</v>
      </c>
      <c r="D49" s="13">
        <v>1775288484.0799999</v>
      </c>
      <c r="E49" s="13">
        <v>413375888.20999998</v>
      </c>
      <c r="F49" s="7">
        <f t="shared" si="0"/>
        <v>23.284998011138565</v>
      </c>
      <c r="G49" s="7">
        <f t="shared" si="1"/>
        <v>103.29823931883793</v>
      </c>
    </row>
    <row r="50" spans="1:7" ht="31.2" x14ac:dyDescent="0.3">
      <c r="A50" s="9" t="s">
        <v>41</v>
      </c>
      <c r="B50" s="12" t="s">
        <v>68</v>
      </c>
      <c r="C50" s="13">
        <v>9847634.5500000007</v>
      </c>
      <c r="D50" s="13">
        <v>44220050</v>
      </c>
      <c r="E50" s="13">
        <v>7584188.5599999996</v>
      </c>
      <c r="F50" s="7">
        <f t="shared" si="0"/>
        <v>17.151017604005421</v>
      </c>
      <c r="G50" s="7">
        <f t="shared" si="1"/>
        <v>77.015333189836937</v>
      </c>
    </row>
    <row r="51" spans="1:7" ht="15.6" x14ac:dyDescent="0.3">
      <c r="A51" s="9" t="s">
        <v>151</v>
      </c>
      <c r="B51" s="12" t="s">
        <v>98</v>
      </c>
      <c r="C51" s="13">
        <v>9310250.2300000004</v>
      </c>
      <c r="D51" s="13">
        <v>373397180.86000001</v>
      </c>
      <c r="E51" s="13">
        <v>8927594.5600000005</v>
      </c>
      <c r="F51" s="7">
        <f t="shared" si="0"/>
        <v>2.3909110774318556</v>
      </c>
      <c r="G51" s="7">
        <f t="shared" si="1"/>
        <v>95.88995289549807</v>
      </c>
    </row>
    <row r="52" spans="1:7" ht="15.6" x14ac:dyDescent="0.3">
      <c r="A52" s="9" t="s">
        <v>37</v>
      </c>
      <c r="B52" s="12" t="s">
        <v>134</v>
      </c>
      <c r="C52" s="13">
        <v>248498400.86000001</v>
      </c>
      <c r="D52" s="13">
        <v>2053974576.28</v>
      </c>
      <c r="E52" s="13">
        <v>249276104.36000001</v>
      </c>
      <c r="F52" s="7">
        <f t="shared" si="0"/>
        <v>12.136279934461001</v>
      </c>
      <c r="G52" s="7">
        <f t="shared" si="1"/>
        <v>100.31296116888822</v>
      </c>
    </row>
    <row r="53" spans="1:7" ht="15.6" x14ac:dyDescent="0.3">
      <c r="A53" s="10" t="s">
        <v>32</v>
      </c>
      <c r="B53" s="11" t="s">
        <v>108</v>
      </c>
      <c r="C53" s="5">
        <f>C54+C55+C56</f>
        <v>526443159.95000005</v>
      </c>
      <c r="D53" s="5">
        <f t="shared" ref="D53:E53" si="2">D54+D55+D56</f>
        <v>2323939630.6100001</v>
      </c>
      <c r="E53" s="5">
        <f t="shared" si="2"/>
        <v>470569199.18000001</v>
      </c>
      <c r="F53" s="6">
        <f t="shared" si="0"/>
        <v>20.248770363130408</v>
      </c>
      <c r="G53" s="6">
        <f t="shared" si="1"/>
        <v>89.386515958283738</v>
      </c>
    </row>
    <row r="54" spans="1:7" ht="15.6" x14ac:dyDescent="0.3">
      <c r="A54" s="9" t="s">
        <v>70</v>
      </c>
      <c r="B54" s="12" t="s">
        <v>124</v>
      </c>
      <c r="C54" s="13">
        <v>477054652.54000002</v>
      </c>
      <c r="D54" s="13">
        <v>2089198845.1500001</v>
      </c>
      <c r="E54" s="13">
        <v>420046638.18000001</v>
      </c>
      <c r="F54" s="7">
        <f t="shared" si="0"/>
        <v>20.105632317149858</v>
      </c>
      <c r="G54" s="7">
        <f t="shared" si="1"/>
        <v>88.050003483569412</v>
      </c>
    </row>
    <row r="55" spans="1:7" s="17" customFormat="1" ht="15.6" x14ac:dyDescent="0.3">
      <c r="A55" s="9" t="s">
        <v>158</v>
      </c>
      <c r="B55" s="12" t="s">
        <v>157</v>
      </c>
      <c r="C55" s="13">
        <v>832005</v>
      </c>
      <c r="D55" s="13">
        <v>3471207</v>
      </c>
      <c r="E55" s="13">
        <v>1208990</v>
      </c>
      <c r="F55" s="7">
        <f t="shared" si="0"/>
        <v>34.829095470249968</v>
      </c>
      <c r="G55" s="7">
        <f t="shared" si="1"/>
        <v>145.31042481715855</v>
      </c>
    </row>
    <row r="56" spans="1:7" ht="15.6" x14ac:dyDescent="0.3">
      <c r="A56" s="9" t="s">
        <v>58</v>
      </c>
      <c r="B56" s="12" t="s">
        <v>25</v>
      </c>
      <c r="C56" s="13">
        <v>48556502.409999996</v>
      </c>
      <c r="D56" s="13">
        <v>231269578.46000001</v>
      </c>
      <c r="E56" s="13">
        <v>49313571</v>
      </c>
      <c r="F56" s="7">
        <f t="shared" si="0"/>
        <v>21.322982178794948</v>
      </c>
      <c r="G56" s="7">
        <f t="shared" si="1"/>
        <v>101.55914975837321</v>
      </c>
    </row>
    <row r="57" spans="1:7" ht="15.6" x14ac:dyDescent="0.3">
      <c r="A57" s="10" t="s">
        <v>56</v>
      </c>
      <c r="B57" s="11" t="s">
        <v>77</v>
      </c>
      <c r="C57" s="5">
        <f>C58+C59+C60+C61+C62+C63</f>
        <v>918173118.24000001</v>
      </c>
      <c r="D57" s="5">
        <f>D58+D59+D60+D61+D62+D63</f>
        <v>6760826005.2600002</v>
      </c>
      <c r="E57" s="5">
        <f>E58+E59+E60+E61+E62+E63</f>
        <v>956165287.86999989</v>
      </c>
      <c r="F57" s="6">
        <f t="shared" si="0"/>
        <v>14.142728819320189</v>
      </c>
      <c r="G57" s="6">
        <f t="shared" si="1"/>
        <v>104.1378002552313</v>
      </c>
    </row>
    <row r="58" spans="1:7" s="2" customFormat="1" ht="15.6" x14ac:dyDescent="0.3">
      <c r="A58" s="9" t="s">
        <v>45</v>
      </c>
      <c r="B58" s="12" t="s">
        <v>100</v>
      </c>
      <c r="C58" s="13">
        <v>336934483.25</v>
      </c>
      <c r="D58" s="13">
        <v>3743306713.5500002</v>
      </c>
      <c r="E58" s="13">
        <v>285158417.76999998</v>
      </c>
      <c r="F58" s="7">
        <f t="shared" si="0"/>
        <v>7.6178213433001671</v>
      </c>
      <c r="G58" s="7">
        <f t="shared" si="1"/>
        <v>84.633194863114383</v>
      </c>
    </row>
    <row r="59" spans="1:7" s="8" customFormat="1" ht="15.6" x14ac:dyDescent="0.3">
      <c r="A59" s="9" t="s">
        <v>86</v>
      </c>
      <c r="B59" s="12" t="s">
        <v>113</v>
      </c>
      <c r="C59" s="13">
        <v>425787247.01999998</v>
      </c>
      <c r="D59" s="13">
        <v>2168152531.5</v>
      </c>
      <c r="E59" s="13">
        <v>490068721.5</v>
      </c>
      <c r="F59" s="7">
        <f t="shared" si="0"/>
        <v>22.603055568279331</v>
      </c>
      <c r="G59" s="7">
        <f t="shared" si="1"/>
        <v>115.09708778971029</v>
      </c>
    </row>
    <row r="60" spans="1:7" ht="15.6" x14ac:dyDescent="0.3">
      <c r="A60" s="9" t="s">
        <v>91</v>
      </c>
      <c r="B60" s="12" t="s">
        <v>0</v>
      </c>
      <c r="C60" s="13">
        <v>4894243.05</v>
      </c>
      <c r="D60" s="13">
        <v>107444238.81</v>
      </c>
      <c r="E60" s="13">
        <v>20625809.399999999</v>
      </c>
      <c r="F60" s="7">
        <f t="shared" si="0"/>
        <v>19.196756967559551</v>
      </c>
      <c r="G60" s="7">
        <f t="shared" si="1"/>
        <v>421.43001868286865</v>
      </c>
    </row>
    <row r="61" spans="1:7" ht="15.6" x14ac:dyDescent="0.3">
      <c r="A61" s="9" t="s">
        <v>119</v>
      </c>
      <c r="B61" s="12" t="s">
        <v>13</v>
      </c>
      <c r="C61" s="13">
        <v>26091795.609999999</v>
      </c>
      <c r="D61" s="13">
        <v>96449725</v>
      </c>
      <c r="E61" s="13">
        <v>26548715.390000001</v>
      </c>
      <c r="F61" s="7">
        <f t="shared" si="0"/>
        <v>27.525962764538729</v>
      </c>
      <c r="G61" s="7">
        <f t="shared" si="1"/>
        <v>101.75120097838295</v>
      </c>
    </row>
    <row r="62" spans="1:7" ht="31.2" x14ac:dyDescent="0.3">
      <c r="A62" s="9" t="s">
        <v>4</v>
      </c>
      <c r="B62" s="12" t="s">
        <v>30</v>
      </c>
      <c r="C62" s="13">
        <v>40093632</v>
      </c>
      <c r="D62" s="13">
        <v>162706213</v>
      </c>
      <c r="E62" s="13">
        <v>42400000</v>
      </c>
      <c r="F62" s="7">
        <f t="shared" si="0"/>
        <v>26.059238438546906</v>
      </c>
      <c r="G62" s="7">
        <f t="shared" si="1"/>
        <v>105.75245465414558</v>
      </c>
    </row>
    <row r="63" spans="1:7" ht="15.6" x14ac:dyDescent="0.3">
      <c r="A63" s="9" t="s">
        <v>44</v>
      </c>
      <c r="B63" s="12" t="s">
        <v>74</v>
      </c>
      <c r="C63" s="13">
        <v>84371717.310000002</v>
      </c>
      <c r="D63" s="13">
        <v>482766583.39999998</v>
      </c>
      <c r="E63" s="13">
        <v>91363623.810000002</v>
      </c>
      <c r="F63" s="7">
        <f t="shared" si="0"/>
        <v>18.925009922300269</v>
      </c>
      <c r="G63" s="7">
        <f t="shared" si="1"/>
        <v>108.28702641468138</v>
      </c>
    </row>
    <row r="64" spans="1:7" ht="15.6" x14ac:dyDescent="0.3">
      <c r="A64" s="10" t="s">
        <v>59</v>
      </c>
      <c r="B64" s="11" t="s">
        <v>12</v>
      </c>
      <c r="C64" s="5">
        <f>C65+C66+C67+C68+C69</f>
        <v>3668092230.7200003</v>
      </c>
      <c r="D64" s="5">
        <f>D65+D66+D67+D68+D69</f>
        <v>21464536076.290001</v>
      </c>
      <c r="E64" s="5">
        <f>E65+E66+E67+E68+E69</f>
        <v>4730072172.8200006</v>
      </c>
      <c r="F64" s="6">
        <f t="shared" si="0"/>
        <v>22.036684864784469</v>
      </c>
      <c r="G64" s="6">
        <f t="shared" si="1"/>
        <v>128.95183314110798</v>
      </c>
    </row>
    <row r="65" spans="1:7" s="1" customFormat="1" ht="15.6" x14ac:dyDescent="0.3">
      <c r="A65" s="9" t="s">
        <v>111</v>
      </c>
      <c r="B65" s="12" t="s">
        <v>23</v>
      </c>
      <c r="C65" s="13">
        <v>85525326.019999996</v>
      </c>
      <c r="D65" s="13">
        <v>375946268.29000002</v>
      </c>
      <c r="E65" s="13">
        <v>89605700.510000005</v>
      </c>
      <c r="F65" s="7">
        <f t="shared" si="0"/>
        <v>23.834709390140652</v>
      </c>
      <c r="G65" s="7">
        <f t="shared" si="1"/>
        <v>104.77095461646744</v>
      </c>
    </row>
    <row r="66" spans="1:7" s="8" customFormat="1" ht="15.6" x14ac:dyDescent="0.3">
      <c r="A66" s="9" t="s">
        <v>126</v>
      </c>
      <c r="B66" s="12" t="s">
        <v>42</v>
      </c>
      <c r="C66" s="13">
        <v>315766641.49000001</v>
      </c>
      <c r="D66" s="13">
        <v>1862009001.8900001</v>
      </c>
      <c r="E66" s="13">
        <v>356073595.52999997</v>
      </c>
      <c r="F66" s="7">
        <f t="shared" si="0"/>
        <v>19.123086685863154</v>
      </c>
      <c r="G66" s="7">
        <f t="shared" si="1"/>
        <v>112.76479169864319</v>
      </c>
    </row>
    <row r="67" spans="1:7" ht="15.6" x14ac:dyDescent="0.3">
      <c r="A67" s="9" t="s">
        <v>66</v>
      </c>
      <c r="B67" s="12" t="s">
        <v>60</v>
      </c>
      <c r="C67" s="13">
        <v>2730186919.1300001</v>
      </c>
      <c r="D67" s="13">
        <v>13245403130.49</v>
      </c>
      <c r="E67" s="13">
        <v>2946476439.0100002</v>
      </c>
      <c r="F67" s="7">
        <f t="shared" si="0"/>
        <v>22.245275662674363</v>
      </c>
      <c r="G67" s="7">
        <f t="shared" si="1"/>
        <v>107.92215061776514</v>
      </c>
    </row>
    <row r="68" spans="1:7" ht="15.6" x14ac:dyDescent="0.3">
      <c r="A68" s="9" t="s">
        <v>80</v>
      </c>
      <c r="B68" s="12" t="s">
        <v>73</v>
      </c>
      <c r="C68" s="13">
        <v>482363100.49000001</v>
      </c>
      <c r="D68" s="13">
        <v>5354911749.8699999</v>
      </c>
      <c r="E68" s="13">
        <v>1273654643.1300001</v>
      </c>
      <c r="F68" s="7">
        <f t="shared" si="0"/>
        <v>23.784792404112363</v>
      </c>
      <c r="G68" s="7">
        <f t="shared" si="1"/>
        <v>264.04479153487915</v>
      </c>
    </row>
    <row r="69" spans="1:7" ht="15.6" x14ac:dyDescent="0.3">
      <c r="A69" s="9" t="s">
        <v>115</v>
      </c>
      <c r="B69" s="12" t="s">
        <v>105</v>
      </c>
      <c r="C69" s="13">
        <v>54250243.590000004</v>
      </c>
      <c r="D69" s="13">
        <v>626265925.75</v>
      </c>
      <c r="E69" s="13">
        <v>64261794.640000001</v>
      </c>
      <c r="F69" s="7">
        <f t="shared" si="0"/>
        <v>10.261103470229795</v>
      </c>
      <c r="G69" s="7">
        <f t="shared" si="1"/>
        <v>118.45438911880836</v>
      </c>
    </row>
    <row r="70" spans="1:7" ht="15.6" x14ac:dyDescent="0.3">
      <c r="A70" s="10" t="s">
        <v>40</v>
      </c>
      <c r="B70" s="11" t="s">
        <v>132</v>
      </c>
      <c r="C70" s="5">
        <f>C71+C72+C73+C74</f>
        <v>499225314.49000001</v>
      </c>
      <c r="D70" s="5">
        <f>D71+D72+D73+D74</f>
        <v>3298208902.8299999</v>
      </c>
      <c r="E70" s="5">
        <f>E71+E72+E73+E74</f>
        <v>399289900.21999991</v>
      </c>
      <c r="F70" s="6">
        <f t="shared" si="0"/>
        <v>12.106264702560006</v>
      </c>
      <c r="G70" s="6">
        <f t="shared" si="1"/>
        <v>79.981901684594575</v>
      </c>
    </row>
    <row r="71" spans="1:7" s="1" customFormat="1" ht="15.6" x14ac:dyDescent="0.3">
      <c r="A71" s="9" t="s">
        <v>38</v>
      </c>
      <c r="B71" s="12" t="s">
        <v>1</v>
      </c>
      <c r="C71" s="13">
        <v>147469929.78999999</v>
      </c>
      <c r="D71" s="13">
        <v>1144259245.24</v>
      </c>
      <c r="E71" s="13">
        <v>148241254.16999999</v>
      </c>
      <c r="F71" s="7">
        <f t="shared" si="0"/>
        <v>12.955215768338185</v>
      </c>
      <c r="G71" s="7">
        <f t="shared" si="1"/>
        <v>100.52303841271124</v>
      </c>
    </row>
    <row r="72" spans="1:7" s="8" customFormat="1" ht="15.6" x14ac:dyDescent="0.3">
      <c r="A72" s="9" t="s">
        <v>114</v>
      </c>
      <c r="B72" s="12" t="s">
        <v>14</v>
      </c>
      <c r="C72" s="13">
        <v>304604909.56</v>
      </c>
      <c r="D72" s="13">
        <v>1918075191.0799999</v>
      </c>
      <c r="E72" s="13">
        <v>179513036.13999999</v>
      </c>
      <c r="F72" s="7">
        <f t="shared" si="0"/>
        <v>9.3590197597479268</v>
      </c>
      <c r="G72" s="7">
        <f t="shared" si="1"/>
        <v>58.933073796908097</v>
      </c>
    </row>
    <row r="73" spans="1:7" ht="15.6" x14ac:dyDescent="0.3">
      <c r="A73" s="9" t="s">
        <v>31</v>
      </c>
      <c r="B73" s="12" t="s">
        <v>27</v>
      </c>
      <c r="C73" s="13">
        <v>41872898.5</v>
      </c>
      <c r="D73" s="13">
        <v>211273288</v>
      </c>
      <c r="E73" s="13">
        <v>66526295.579999998</v>
      </c>
      <c r="F73" s="7">
        <f t="shared" si="0"/>
        <v>31.488266315995421</v>
      </c>
      <c r="G73" s="7">
        <f t="shared" ref="G73:G85" si="3">E73/C73*100</f>
        <v>158.87673880517249</v>
      </c>
    </row>
    <row r="74" spans="1:7" ht="16.8" customHeight="1" x14ac:dyDescent="0.3">
      <c r="A74" s="9" t="s">
        <v>142</v>
      </c>
      <c r="B74" s="12" t="s">
        <v>63</v>
      </c>
      <c r="C74" s="13">
        <v>5277576.6399999997</v>
      </c>
      <c r="D74" s="13">
        <v>24601178.510000002</v>
      </c>
      <c r="E74" s="13">
        <v>5009314.33</v>
      </c>
      <c r="F74" s="7">
        <f t="shared" si="0"/>
        <v>20.362090897246205</v>
      </c>
      <c r="G74" s="7">
        <f t="shared" si="3"/>
        <v>94.916941461981324</v>
      </c>
    </row>
    <row r="75" spans="1:7" ht="15.6" x14ac:dyDescent="0.3">
      <c r="A75" s="10" t="s">
        <v>101</v>
      </c>
      <c r="B75" s="11" t="s">
        <v>106</v>
      </c>
      <c r="C75" s="5">
        <f>C76+C77+C78</f>
        <v>33520786.510000002</v>
      </c>
      <c r="D75" s="5">
        <f>D76+D77+D78</f>
        <v>171471547.53</v>
      </c>
      <c r="E75" s="5">
        <f>E76+E77+E78</f>
        <v>33748943.780000001</v>
      </c>
      <c r="F75" s="6">
        <f t="shared" ref="F75:F85" si="4">E75/D75*100</f>
        <v>19.681949726438095</v>
      </c>
      <c r="G75" s="6">
        <f t="shared" si="3"/>
        <v>100.68064414279758</v>
      </c>
    </row>
    <row r="76" spans="1:7" s="1" customFormat="1" ht="15.6" x14ac:dyDescent="0.3">
      <c r="A76" s="9" t="s">
        <v>122</v>
      </c>
      <c r="B76" s="12" t="s">
        <v>118</v>
      </c>
      <c r="C76" s="13">
        <v>11228780.65</v>
      </c>
      <c r="D76" s="13">
        <v>53200556.530000001</v>
      </c>
      <c r="E76" s="13">
        <v>9710101.5999999996</v>
      </c>
      <c r="F76" s="7">
        <f t="shared" si="4"/>
        <v>18.25187974213096</v>
      </c>
      <c r="G76" s="7">
        <f t="shared" si="3"/>
        <v>86.475120519875858</v>
      </c>
    </row>
    <row r="77" spans="1:7" s="8" customFormat="1" ht="15.6" x14ac:dyDescent="0.3">
      <c r="A77" s="9" t="s">
        <v>141</v>
      </c>
      <c r="B77" s="12" t="s">
        <v>135</v>
      </c>
      <c r="C77" s="13">
        <v>14326385.23</v>
      </c>
      <c r="D77" s="13">
        <v>77120558</v>
      </c>
      <c r="E77" s="13">
        <v>14555666.369999999</v>
      </c>
      <c r="F77" s="7">
        <f t="shared" si="4"/>
        <v>18.873912154525645</v>
      </c>
      <c r="G77" s="7">
        <f t="shared" si="3"/>
        <v>101.60041166225152</v>
      </c>
    </row>
    <row r="78" spans="1:7" ht="16.2" customHeight="1" x14ac:dyDescent="0.3">
      <c r="A78" s="9" t="s">
        <v>88</v>
      </c>
      <c r="B78" s="12" t="s">
        <v>19</v>
      </c>
      <c r="C78" s="13">
        <v>7965620.6299999999</v>
      </c>
      <c r="D78" s="13">
        <v>41150433</v>
      </c>
      <c r="E78" s="13">
        <v>9483175.8100000005</v>
      </c>
      <c r="F78" s="7">
        <f t="shared" si="4"/>
        <v>23.045142222440283</v>
      </c>
      <c r="G78" s="7">
        <f t="shared" si="3"/>
        <v>119.05131125984845</v>
      </c>
    </row>
    <row r="79" spans="1:7" ht="31.2" x14ac:dyDescent="0.3">
      <c r="A79" s="10" t="s">
        <v>155</v>
      </c>
      <c r="B79" s="11" t="s">
        <v>72</v>
      </c>
      <c r="C79" s="5">
        <f>C80</f>
        <v>70857739.590000004</v>
      </c>
      <c r="D79" s="5">
        <f>D80</f>
        <v>347653389.60000002</v>
      </c>
      <c r="E79" s="5">
        <f>E80</f>
        <v>45791132.75</v>
      </c>
      <c r="F79" s="6">
        <f t="shared" si="4"/>
        <v>13.171490375136557</v>
      </c>
      <c r="G79" s="6">
        <f t="shared" si="3"/>
        <v>64.624038270143174</v>
      </c>
    </row>
    <row r="80" spans="1:7" s="1" customFormat="1" ht="31.2" x14ac:dyDescent="0.3">
      <c r="A80" s="9" t="s">
        <v>156</v>
      </c>
      <c r="B80" s="12" t="s">
        <v>92</v>
      </c>
      <c r="C80" s="13">
        <v>70857739.590000004</v>
      </c>
      <c r="D80" s="13">
        <v>347653389.60000002</v>
      </c>
      <c r="E80" s="13">
        <v>45791132.75</v>
      </c>
      <c r="F80" s="7">
        <f t="shared" si="4"/>
        <v>13.171490375136557</v>
      </c>
      <c r="G80" s="7">
        <f t="shared" si="3"/>
        <v>64.624038270143174</v>
      </c>
    </row>
    <row r="81" spans="1:7" s="8" customFormat="1" ht="46.8" x14ac:dyDescent="0.3">
      <c r="A81" s="10" t="s">
        <v>152</v>
      </c>
      <c r="B81" s="11" t="s">
        <v>50</v>
      </c>
      <c r="C81" s="5">
        <f>C82+C83+C84</f>
        <v>9667</v>
      </c>
      <c r="D81" s="5">
        <f>D82+D83+D84</f>
        <v>189493084.79000002</v>
      </c>
      <c r="E81" s="5">
        <f>E82+E83+E84</f>
        <v>44853</v>
      </c>
      <c r="F81" s="6">
        <f t="shared" si="4"/>
        <v>2.3669993049987539E-2</v>
      </c>
      <c r="G81" s="6"/>
    </row>
    <row r="82" spans="1:7" s="1" customFormat="1" ht="46.8" x14ac:dyDescent="0.3">
      <c r="A82" s="9" t="s">
        <v>120</v>
      </c>
      <c r="B82" s="12" t="s">
        <v>62</v>
      </c>
      <c r="C82" s="13">
        <v>9667</v>
      </c>
      <c r="D82" s="13">
        <v>0</v>
      </c>
      <c r="E82" s="13">
        <v>0</v>
      </c>
      <c r="F82" s="7"/>
      <c r="G82" s="7"/>
    </row>
    <row r="83" spans="1:7" s="8" customFormat="1" ht="15.6" x14ac:dyDescent="0.3">
      <c r="A83" s="9" t="s">
        <v>90</v>
      </c>
      <c r="B83" s="12" t="s">
        <v>76</v>
      </c>
      <c r="C83" s="13">
        <v>0</v>
      </c>
      <c r="D83" s="13">
        <v>79833582</v>
      </c>
      <c r="E83" s="13">
        <v>44853</v>
      </c>
      <c r="F83" s="7">
        <f t="shared" si="4"/>
        <v>5.6183123538162169E-2</v>
      </c>
      <c r="G83" s="7"/>
    </row>
    <row r="84" spans="1:7" ht="15.6" x14ac:dyDescent="0.3">
      <c r="A84" s="9" t="s">
        <v>84</v>
      </c>
      <c r="B84" s="12" t="s">
        <v>97</v>
      </c>
      <c r="C84" s="13">
        <v>0</v>
      </c>
      <c r="D84" s="13">
        <v>109659502.79000001</v>
      </c>
      <c r="E84" s="13">
        <v>0</v>
      </c>
      <c r="F84" s="7">
        <f t="shared" si="4"/>
        <v>0</v>
      </c>
      <c r="G84" s="7"/>
    </row>
    <row r="85" spans="1:7" s="1" customFormat="1" ht="20.399999999999999" customHeight="1" x14ac:dyDescent="0.3">
      <c r="A85" s="20" t="s">
        <v>145</v>
      </c>
      <c r="B85" s="21"/>
      <c r="C85" s="18">
        <f>C7+C16+C19+C24+C35+C40+C45+C53+C57+C64+C70+C75+C79+C81</f>
        <v>12731279187.84</v>
      </c>
      <c r="D85" s="18">
        <f>D7+D16+D19+D24+D35+D40+D45+D53+D57+D64+D70+D75+D79+D81</f>
        <v>87079274303.020004</v>
      </c>
      <c r="E85" s="18">
        <f>E7+E16+E19+E24+E35+E40+E45+E53+E57+E64+E70+E75+E79+E81</f>
        <v>13290540712.84</v>
      </c>
      <c r="F85" s="19">
        <f t="shared" si="4"/>
        <v>15.26257633543355</v>
      </c>
      <c r="G85" s="19">
        <f t="shared" si="3"/>
        <v>104.39281486760707</v>
      </c>
    </row>
  </sheetData>
  <mergeCells count="12">
    <mergeCell ref="G4:G6"/>
    <mergeCell ref="A2:G2"/>
    <mergeCell ref="F4:F6"/>
    <mergeCell ref="D4:D6"/>
    <mergeCell ref="E4:E6"/>
    <mergeCell ref="C4:C6"/>
    <mergeCell ref="F3:G3"/>
    <mergeCell ref="A85:B85"/>
    <mergeCell ref="A4:A6"/>
    <mergeCell ref="B4:B6"/>
    <mergeCell ref="A1:E1"/>
    <mergeCell ref="D3:E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2020-05-12T12:25:46Z</cp:lastPrinted>
  <dcterms:created xsi:type="dcterms:W3CDTF">2017-05-03T15:49:45Z</dcterms:created>
  <dcterms:modified xsi:type="dcterms:W3CDTF">2021-05-12T11:41:00Z</dcterms:modified>
</cp:coreProperties>
</file>